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источники 11" sheetId="1" r:id="rId1"/>
    <sheet name="источники  12" sheetId="2" r:id="rId2"/>
    <sheet name="№13 заимствования" sheetId="3" r:id="rId3"/>
    <sheet name="№14 заимствования" sheetId="4" r:id="rId4"/>
  </sheets>
  <definedNames>
    <definedName name="_xlnm.Print_Area" localSheetId="2">'№13 заимствования'!$A$1:$F$23</definedName>
    <definedName name="_xlnm.Print_Area" localSheetId="3">'№14 заимствования'!$A$1:$I$20</definedName>
    <definedName name="_xlnm.Print_Area" localSheetId="1">'источники  12'!$A$1:$D$41</definedName>
    <definedName name="_xlnm.Print_Area" localSheetId="0">'источники 11'!$A$1:$C$43</definedName>
  </definedNames>
  <calcPr fullCalcOnLoad="1"/>
</workbook>
</file>

<file path=xl/sharedStrings.xml><?xml version="1.0" encoding="utf-8"?>
<sst xmlns="http://schemas.openxmlformats.org/spreadsheetml/2006/main" count="137" uniqueCount="82">
  <si>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</si>
  <si>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</si>
  <si>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</si>
  <si>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</si>
  <si>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</si>
  <si>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</si>
  <si>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</si>
  <si>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</si>
  <si>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</si>
  <si>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</si>
  <si>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</si>
  <si>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</si>
  <si>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</si>
  <si>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</si>
  <si>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</si>
  <si>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</si>
  <si>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</si>
  <si>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</si>
  <si>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</si>
  <si>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</si>
  <si>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</si>
  <si>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</si>
  <si>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</si>
  <si>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</si>
  <si>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</si>
  <si>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</si>
  <si>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</si>
  <si>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</si>
  <si>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</si>
  <si>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</si>
  <si>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</si>
  <si>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</si>
  <si>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</si>
  <si>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</si>
  <si>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</si>
  <si>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</si>
  <si>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</si>
  <si>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</si>
  <si>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</si>
  <si>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</si>
  <si>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</si>
  <si>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</si>
  <si>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</si>
  <si>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</si>
  <si>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</si>
  <si>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</si>
  <si>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</si>
  <si>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</si>
  <si>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</si>
  <si>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Катарбейского муниципального образования</t>
  </si>
  <si>
    <t>Глава Катарбейского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</si>
  <si>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</si>
  <si>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</si>
  <si>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</si>
  <si>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>муниципального образования:                                                                          Л.С. Смирнова</t>
  </si>
  <si>
    <t>2023 год, руб.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</si>
  <si>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</si>
  <si>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</si>
  <si>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</si>
  <si>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</si>
  <si>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Объем муниципального долга на 1 января 2023 года </t>
  </si>
  <si>
    <t xml:space="preserve">Объем привлечения в 2024 году </t>
  </si>
  <si>
    <t>Объем погашения в 2024 году</t>
  </si>
  <si>
    <t xml:space="preserve">Верхний предел долга на 1 января 2025 года </t>
  </si>
  <si>
    <t xml:space="preserve">Объем муниципального долга на 1 января 2022 года 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</si>
  <si>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</si>
  <si>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</si>
  <si>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</si>
  <si>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>Источники внутреннего финансирования дефицита бюджета  Катарбейского муниципального образования на 2022 год.</t>
  </si>
  <si>
    <t>Источники внутреннего финансирования дефицита бюджета Катарбейского муниципального образования на плановый период 2023-2024 годов.</t>
  </si>
  <si>
    <t>2024 год, руб.</t>
  </si>
  <si>
    <t>Программа внутренних заимствований Катарбейского муниципального образования на 2022 год.</t>
  </si>
  <si>
    <t>муниципального образования:                                                            Л.С. Смирнова</t>
  </si>
  <si>
    <t>Программа внутренних заимствований Катарбейского муниципального образования на плановый период 2023-2024 годов.</t>
  </si>
  <si>
    <t>Приложение № 11</t>
  </si>
  <si>
    <t>Приложение № 12</t>
  </si>
  <si>
    <t xml:space="preserve">                        Приложение № 13</t>
  </si>
  <si>
    <t xml:space="preserve">                                     Приложение № 14</t>
  </si>
  <si>
    <t>№144 от   “28”   декабря   2021 г.</t>
  </si>
  <si>
    <t>№ 144  от   “ 28 ”   декабря  2021 г.</t>
  </si>
  <si>
    <t>№ 144  от “28 ” декабря 2021 г.</t>
  </si>
  <si>
    <t>№ 144 от “28 ”  декабря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</si>
</sst>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90" zoomScaleNormal="75" zoomScaleSheetLayoutView="90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9" t="s">
        <v>74</v>
      </c>
      <c r="C2" s="49"/>
      <c r="D2" s="49"/>
      <c r="E2" s="8"/>
      <c r="F2" s="8"/>
      <c r="G2" s="8"/>
      <c r="H2" s="8"/>
      <c r="I2" s="8"/>
      <c r="J2" s="1"/>
      <c r="K2" s="1"/>
    </row>
    <row r="3" spans="1:11" ht="15">
      <c r="A3" s="7"/>
      <c r="B3" s="49" t="s">
        <v>0</v>
      </c>
      <c r="C3" s="49"/>
      <c r="D3" s="49"/>
      <c r="E3" s="8"/>
      <c r="F3" s="8"/>
      <c r="G3" s="8"/>
      <c r="H3" s="8"/>
      <c r="I3" s="8"/>
      <c r="J3" s="1"/>
      <c r="K3" s="1"/>
    </row>
    <row r="4" spans="1:11" ht="15">
      <c r="A4" s="7"/>
      <c r="B4" s="49" t="s">
        <v>49</v>
      </c>
      <c r="C4" s="49"/>
      <c r="D4" s="49"/>
      <c r="E4" s="8"/>
      <c r="F4" s="8"/>
      <c r="G4" s="8"/>
      <c r="H4" s="8"/>
      <c r="I4" s="8"/>
      <c r="J4" s="1"/>
      <c r="K4" s="1"/>
    </row>
    <row r="5" spans="1:11" ht="15">
      <c r="A5" s="7"/>
      <c r="B5" s="49" t="s">
        <v>78</v>
      </c>
      <c r="C5" s="49"/>
      <c r="D5" s="4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8" t="s">
        <v>68</v>
      </c>
      <c r="B8" s="48"/>
      <c r="C8" s="48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8"/>
      <c r="C9" s="48"/>
      <c r="D9" s="48"/>
      <c r="E9" s="48"/>
      <c r="F9" s="48"/>
      <c r="G9" s="48"/>
      <c r="H9" s="48"/>
      <c r="I9" s="48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83475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83475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56</v>
      </c>
      <c r="B13" s="31" t="s">
        <v>27</v>
      </c>
      <c r="C13" s="18">
        <f>C14</f>
        <v>83475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57</v>
      </c>
      <c r="B14" s="19" t="s">
        <v>9</v>
      </c>
      <c r="C14" s="20">
        <v>83475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29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58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59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43</v>
      </c>
      <c r="B21" s="19" t="s">
        <v>33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34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-11753175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-11753175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37</v>
      </c>
      <c r="C25" s="18">
        <f>C26</f>
        <v>-11753175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44</v>
      </c>
      <c r="B26" s="19" t="s">
        <v>38</v>
      </c>
      <c r="C26" s="20">
        <f>-(11669700+C14+C19)</f>
        <v>-11753175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39</v>
      </c>
      <c r="C27" s="16">
        <f>C28</f>
        <v>11753175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11753175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41</v>
      </c>
      <c r="C29" s="18">
        <f>C30</f>
        <v>11753175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45</v>
      </c>
      <c r="B30" s="19" t="s">
        <v>17</v>
      </c>
      <c r="C30" s="20">
        <f>11753175-C21-C16</f>
        <v>11753175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5" t="s">
        <v>50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5" t="s">
        <v>54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80" zoomScaleNormal="75" zoomScaleSheetLayoutView="80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9" t="s">
        <v>75</v>
      </c>
      <c r="C2" s="49"/>
      <c r="D2" s="49"/>
      <c r="E2" s="8"/>
      <c r="F2" s="8"/>
      <c r="G2" s="8"/>
      <c r="H2" s="8"/>
      <c r="I2" s="1"/>
      <c r="J2" s="1"/>
    </row>
    <row r="3" spans="1:10" ht="15">
      <c r="A3" s="7"/>
      <c r="B3" s="49" t="s">
        <v>0</v>
      </c>
      <c r="C3" s="49"/>
      <c r="D3" s="49"/>
      <c r="E3" s="8"/>
      <c r="F3" s="8"/>
      <c r="G3" s="8"/>
      <c r="H3" s="8"/>
      <c r="I3" s="1"/>
      <c r="J3" s="1"/>
    </row>
    <row r="4" spans="1:10" ht="15">
      <c r="A4" s="7"/>
      <c r="B4" s="49" t="s">
        <v>49</v>
      </c>
      <c r="C4" s="49"/>
      <c r="D4" s="49"/>
      <c r="E4" s="8"/>
      <c r="F4" s="8"/>
      <c r="G4" s="8"/>
      <c r="H4" s="8"/>
      <c r="I4" s="1"/>
      <c r="J4" s="1"/>
    </row>
    <row r="5" spans="1:10" ht="15">
      <c r="A5" s="7"/>
      <c r="B5" s="49" t="s">
        <v>79</v>
      </c>
      <c r="C5" s="49"/>
      <c r="D5" s="49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8" t="s">
        <v>69</v>
      </c>
      <c r="B8" s="48"/>
      <c r="C8" s="48"/>
      <c r="D8" s="48"/>
      <c r="E8" s="9"/>
      <c r="F8" s="9"/>
      <c r="G8" s="9"/>
      <c r="H8" s="9"/>
      <c r="I8" s="2"/>
    </row>
    <row r="9" spans="1:9" ht="30" customHeight="1">
      <c r="A9" s="7"/>
      <c r="B9" s="48"/>
      <c r="C9" s="48"/>
      <c r="D9" s="48"/>
      <c r="E9" s="48"/>
      <c r="F9" s="48"/>
      <c r="G9" s="48"/>
      <c r="H9" s="48"/>
      <c r="I9" s="3"/>
    </row>
    <row r="10" spans="1:10" ht="31.5" customHeight="1">
      <c r="A10" s="10" t="s">
        <v>1</v>
      </c>
      <c r="B10" s="11" t="s">
        <v>19</v>
      </c>
      <c r="C10" s="32" t="s">
        <v>55</v>
      </c>
      <c r="D10" s="32" t="s">
        <v>70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86363</v>
      </c>
      <c r="D11" s="16">
        <f>D12+D17+D22</f>
        <v>90915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26</v>
      </c>
      <c r="C12" s="16">
        <f>C13-C15</f>
        <v>86363</v>
      </c>
      <c r="D12" s="16">
        <f>D13-D15</f>
        <v>90915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56</v>
      </c>
      <c r="B13" s="31" t="s">
        <v>27</v>
      </c>
      <c r="C13" s="18">
        <f>C14</f>
        <v>86363</v>
      </c>
      <c r="D13" s="18">
        <f>D14</f>
        <v>90915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57</v>
      </c>
      <c r="B14" s="19" t="s">
        <v>9</v>
      </c>
      <c r="C14" s="20">
        <v>86363</v>
      </c>
      <c r="D14" s="20">
        <v>90915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10</v>
      </c>
      <c r="B15" s="19" t="s">
        <v>28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42</v>
      </c>
      <c r="B16" s="19" t="s">
        <v>11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12</v>
      </c>
      <c r="B17" s="15" t="s">
        <v>29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58</v>
      </c>
      <c r="B18" s="19" t="s">
        <v>30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59</v>
      </c>
      <c r="B19" s="19" t="s">
        <v>31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13</v>
      </c>
      <c r="B20" s="19" t="s">
        <v>32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43</v>
      </c>
      <c r="B21" s="19" t="s">
        <v>33</v>
      </c>
      <c r="C21" s="20"/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14</v>
      </c>
      <c r="B22" s="24" t="s">
        <v>34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35</v>
      </c>
      <c r="C23" s="16">
        <f aca="true" t="shared" si="0" ref="C23:D25">C24</f>
        <v>-8461063</v>
      </c>
      <c r="D23" s="16">
        <f t="shared" si="0"/>
        <v>-8654215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36</v>
      </c>
      <c r="C24" s="18">
        <f t="shared" si="0"/>
        <v>-8461063</v>
      </c>
      <c r="D24" s="18">
        <f t="shared" si="0"/>
        <v>-8654215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15</v>
      </c>
      <c r="B25" s="19" t="s">
        <v>37</v>
      </c>
      <c r="C25" s="18">
        <f t="shared" si="0"/>
        <v>-8461063</v>
      </c>
      <c r="D25" s="18">
        <f t="shared" si="0"/>
        <v>-8654215</v>
      </c>
      <c r="E25" s="13"/>
      <c r="F25" s="13"/>
      <c r="G25" s="13"/>
      <c r="H25" s="13"/>
      <c r="I25" s="4"/>
      <c r="J25" s="4"/>
    </row>
    <row r="26" spans="1:10" ht="30" customHeight="1">
      <c r="A26" s="17" t="s">
        <v>44</v>
      </c>
      <c r="B26" s="19" t="s">
        <v>38</v>
      </c>
      <c r="C26" s="20">
        <f>-(8374700+C14+C19)</f>
        <v>-8461063</v>
      </c>
      <c r="D26" s="20">
        <f>-(8563300+D14+D19)</f>
        <v>-8654215</v>
      </c>
      <c r="E26" s="13"/>
      <c r="F26" s="13"/>
      <c r="G26" s="13"/>
      <c r="H26" s="13"/>
      <c r="I26" s="4"/>
      <c r="J26" s="4"/>
    </row>
    <row r="27" spans="1:10" ht="18" customHeight="1">
      <c r="A27" s="14" t="s">
        <v>18</v>
      </c>
      <c r="B27" s="15" t="s">
        <v>39</v>
      </c>
      <c r="C27" s="16">
        <f aca="true" t="shared" si="1" ref="C27:D29">C28</f>
        <v>8461063</v>
      </c>
      <c r="D27" s="16">
        <f t="shared" si="1"/>
        <v>8654215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40</v>
      </c>
      <c r="C28" s="18">
        <f t="shared" si="1"/>
        <v>8461063</v>
      </c>
      <c r="D28" s="18">
        <f t="shared" si="1"/>
        <v>8654215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16</v>
      </c>
      <c r="B29" s="19" t="s">
        <v>41</v>
      </c>
      <c r="C29" s="18">
        <f t="shared" si="1"/>
        <v>8461063</v>
      </c>
      <c r="D29" s="18">
        <f t="shared" si="1"/>
        <v>8654215</v>
      </c>
      <c r="E29" s="13"/>
      <c r="F29" s="13"/>
      <c r="G29" s="13"/>
      <c r="H29" s="13"/>
      <c r="I29" s="4"/>
      <c r="J29" s="4"/>
    </row>
    <row r="30" spans="1:10" ht="33" customHeight="1">
      <c r="A30" s="17" t="s">
        <v>45</v>
      </c>
      <c r="B30" s="19" t="s">
        <v>17</v>
      </c>
      <c r="C30" s="20">
        <f>8461063-C21-C16</f>
        <v>8461063</v>
      </c>
      <c r="D30" s="20">
        <f>8654215-D21-D16</f>
        <v>8654215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45" t="s">
        <v>50</v>
      </c>
      <c r="B40" s="7"/>
      <c r="C40" s="7"/>
      <c r="D40" s="12"/>
      <c r="E40" s="13"/>
      <c r="F40" s="13"/>
      <c r="G40" s="13"/>
      <c r="H40" s="13"/>
      <c r="I40" s="4"/>
      <c r="J40" s="4"/>
    </row>
    <row r="41" spans="1:10" ht="12.75" customHeight="1">
      <c r="A41" s="45" t="s">
        <v>54</v>
      </c>
      <c r="B41" s="7"/>
      <c r="C41" s="7"/>
      <c r="D41" s="12"/>
      <c r="E41" s="13"/>
      <c r="F41" s="13"/>
      <c r="G41" s="13"/>
      <c r="H41" s="13"/>
      <c r="I41" s="4"/>
      <c r="J41" s="4"/>
    </row>
    <row r="42" spans="1:8" ht="15">
      <c r="A42" s="7"/>
      <c r="B42" s="7"/>
      <c r="C42" s="7"/>
      <c r="D42" s="30"/>
      <c r="E42" s="30"/>
      <c r="F42" s="30"/>
      <c r="G42" s="30"/>
      <c r="H42" s="30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3.125" style="0" customWidth="1"/>
    <col min="7" max="7" width="7.875" style="0" customWidth="1"/>
  </cols>
  <sheetData>
    <row r="1" ht="7.5" customHeight="1"/>
    <row r="2" spans="1:7" ht="15">
      <c r="A2" s="49" t="s">
        <v>76</v>
      </c>
      <c r="B2" s="49"/>
      <c r="C2" s="49"/>
      <c r="D2" s="49"/>
      <c r="E2" s="49"/>
      <c r="F2" s="49"/>
      <c r="G2" s="8"/>
    </row>
    <row r="3" spans="1:7" ht="15">
      <c r="A3" s="49" t="s">
        <v>25</v>
      </c>
      <c r="B3" s="49"/>
      <c r="C3" s="49"/>
      <c r="D3" s="49"/>
      <c r="E3" s="49"/>
      <c r="F3" s="49"/>
      <c r="G3" s="8"/>
    </row>
    <row r="4" spans="1:7" ht="15">
      <c r="A4" s="49" t="s">
        <v>49</v>
      </c>
      <c r="B4" s="49"/>
      <c r="C4" s="49"/>
      <c r="D4" s="49"/>
      <c r="E4" s="49"/>
      <c r="F4" s="49"/>
      <c r="G4" s="8"/>
    </row>
    <row r="5" spans="1:7" ht="15">
      <c r="A5" s="49" t="s">
        <v>80</v>
      </c>
      <c r="B5" s="49"/>
      <c r="C5" s="49"/>
      <c r="D5" s="49"/>
      <c r="E5" s="49"/>
      <c r="F5" s="49"/>
      <c r="G5" s="8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7" ht="37.5" customHeight="1">
      <c r="A8" s="48" t="s">
        <v>71</v>
      </c>
      <c r="B8" s="48"/>
      <c r="C8" s="48"/>
      <c r="D8" s="48"/>
      <c r="E8" s="48"/>
      <c r="F8" s="48"/>
      <c r="G8" s="9"/>
    </row>
    <row r="9" spans="1:7" ht="15">
      <c r="A9" s="7"/>
      <c r="B9" s="48"/>
      <c r="C9" s="48"/>
      <c r="D9" s="48"/>
      <c r="E9" s="48"/>
      <c r="F9" s="48"/>
      <c r="G9" s="48"/>
    </row>
    <row r="10" spans="1:8" ht="77.25" customHeight="1">
      <c r="A10" s="53" t="s">
        <v>21</v>
      </c>
      <c r="B10" s="54"/>
      <c r="C10" s="10" t="s">
        <v>64</v>
      </c>
      <c r="D10" s="43" t="s">
        <v>65</v>
      </c>
      <c r="E10" s="44" t="s">
        <v>66</v>
      </c>
      <c r="F10" s="44" t="s">
        <v>67</v>
      </c>
      <c r="G10" s="13"/>
      <c r="H10" s="13" t="s">
        <v>46</v>
      </c>
    </row>
    <row r="11" spans="1:8" ht="26.25" customHeight="1">
      <c r="A11" s="55" t="s">
        <v>22</v>
      </c>
      <c r="B11" s="56"/>
      <c r="C11" s="33">
        <f>C13+C14</f>
        <v>0</v>
      </c>
      <c r="D11" s="33">
        <f>D13+D14</f>
        <v>83475</v>
      </c>
      <c r="E11" s="33">
        <f>E13+E14</f>
        <v>0</v>
      </c>
      <c r="F11" s="33">
        <f>F13+F14</f>
        <v>83475</v>
      </c>
      <c r="G11" s="13"/>
      <c r="H11" s="13"/>
    </row>
    <row r="12" spans="1:8" ht="15">
      <c r="A12" s="57" t="s">
        <v>23</v>
      </c>
      <c r="B12" s="58"/>
      <c r="C12" s="34"/>
      <c r="D12" s="35"/>
      <c r="E12" s="35"/>
      <c r="F12" s="36"/>
      <c r="G12" s="13"/>
      <c r="H12" s="13"/>
    </row>
    <row r="13" spans="1:8" ht="45" customHeight="1">
      <c r="A13" s="50" t="s">
        <v>48</v>
      </c>
      <c r="B13" s="51"/>
      <c r="C13" s="37">
        <v>0</v>
      </c>
      <c r="D13" s="38">
        <f>'источники 11'!C14</f>
        <v>83475</v>
      </c>
      <c r="E13" s="39"/>
      <c r="F13" s="40">
        <f>C13+D13-E13</f>
        <v>83475</v>
      </c>
      <c r="G13" s="13"/>
      <c r="H13" s="13"/>
    </row>
    <row r="14" spans="1:8" ht="60.75" customHeight="1">
      <c r="A14" s="52" t="s">
        <v>47</v>
      </c>
      <c r="B14" s="52"/>
      <c r="C14" s="41">
        <v>0</v>
      </c>
      <c r="D14" s="35"/>
      <c r="E14" s="35">
        <v>0</v>
      </c>
      <c r="F14" s="42">
        <f>C14+D14-E14</f>
        <v>0</v>
      </c>
      <c r="G14" s="13"/>
      <c r="H14" s="13"/>
    </row>
    <row r="17" ht="15.75">
      <c r="A17" s="45" t="s">
        <v>50</v>
      </c>
    </row>
    <row r="18" ht="15.75">
      <c r="A18" s="45" t="s">
        <v>72</v>
      </c>
    </row>
  </sheetData>
  <sheetProtection/>
  <mergeCells count="11">
    <mergeCell ref="A12:B12"/>
    <mergeCell ref="A13:B13"/>
    <mergeCell ref="A14:B14"/>
    <mergeCell ref="A8:F8"/>
    <mergeCell ref="B9:G9"/>
    <mergeCell ref="A10:B10"/>
    <mergeCell ref="A2:F2"/>
    <mergeCell ref="A3:F3"/>
    <mergeCell ref="A4:F4"/>
    <mergeCell ref="A5:F5"/>
    <mergeCell ref="A11:B1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9"/>
      <c r="C2" s="49"/>
      <c r="D2" s="49"/>
      <c r="E2" s="49" t="s">
        <v>77</v>
      </c>
      <c r="F2" s="49"/>
      <c r="G2" s="49"/>
      <c r="H2" s="49"/>
      <c r="I2" s="49"/>
    </row>
    <row r="3" spans="1:9" ht="15">
      <c r="A3" s="7"/>
      <c r="B3" s="49"/>
      <c r="C3" s="49"/>
      <c r="D3" s="49"/>
      <c r="E3" s="49" t="s">
        <v>20</v>
      </c>
      <c r="F3" s="49"/>
      <c r="G3" s="49"/>
      <c r="H3" s="49"/>
      <c r="I3" s="49"/>
    </row>
    <row r="4" spans="1:9" ht="15">
      <c r="A4" s="7"/>
      <c r="B4" s="49" t="s">
        <v>49</v>
      </c>
      <c r="C4" s="49"/>
      <c r="D4" s="49"/>
      <c r="E4" s="49"/>
      <c r="F4" s="49"/>
      <c r="G4" s="49"/>
      <c r="H4" s="49"/>
      <c r="I4" s="49"/>
    </row>
    <row r="5" spans="1:9" ht="15">
      <c r="A5" s="7"/>
      <c r="B5" s="49" t="s">
        <v>81</v>
      </c>
      <c r="C5" s="49"/>
      <c r="D5" s="49"/>
      <c r="E5" s="49"/>
      <c r="F5" s="49"/>
      <c r="G5" s="49"/>
      <c r="H5" s="49"/>
      <c r="I5" s="49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8" t="s">
        <v>73</v>
      </c>
      <c r="B8" s="48"/>
      <c r="C8" s="48"/>
      <c r="D8" s="48"/>
      <c r="E8" s="48"/>
      <c r="F8" s="48"/>
      <c r="G8" s="48"/>
      <c r="H8" s="48"/>
      <c r="I8" s="48"/>
    </row>
    <row r="9" spans="1:7" ht="15">
      <c r="A9" s="7"/>
      <c r="B9" s="48"/>
      <c r="C9" s="48"/>
      <c r="D9" s="48"/>
      <c r="E9" s="48"/>
      <c r="F9" s="48"/>
      <c r="G9" s="48"/>
    </row>
    <row r="10" spans="1:9" ht="93" customHeight="1">
      <c r="A10" s="46" t="s">
        <v>21</v>
      </c>
      <c r="B10" s="47"/>
      <c r="C10" s="10" t="s">
        <v>60</v>
      </c>
      <c r="D10" s="43" t="s">
        <v>51</v>
      </c>
      <c r="E10" s="44" t="s">
        <v>52</v>
      </c>
      <c r="F10" s="44" t="s">
        <v>53</v>
      </c>
      <c r="G10" s="43" t="s">
        <v>61</v>
      </c>
      <c r="H10" s="44" t="s">
        <v>62</v>
      </c>
      <c r="I10" s="44" t="s">
        <v>63</v>
      </c>
    </row>
    <row r="11" spans="1:9" ht="26.25" customHeight="1">
      <c r="A11" s="55" t="s">
        <v>22</v>
      </c>
      <c r="B11" s="56"/>
      <c r="C11" s="33">
        <f aca="true" t="shared" si="0" ref="C11:I11">C13+C14</f>
        <v>83475</v>
      </c>
      <c r="D11" s="33">
        <f t="shared" si="0"/>
        <v>86363</v>
      </c>
      <c r="E11" s="33">
        <f t="shared" si="0"/>
        <v>0</v>
      </c>
      <c r="F11" s="33">
        <f t="shared" si="0"/>
        <v>169838</v>
      </c>
      <c r="G11" s="33">
        <f t="shared" si="0"/>
        <v>90915</v>
      </c>
      <c r="H11" s="33">
        <f t="shared" si="0"/>
        <v>0</v>
      </c>
      <c r="I11" s="33">
        <f t="shared" si="0"/>
        <v>260753</v>
      </c>
    </row>
    <row r="12" spans="1:9" ht="15">
      <c r="A12" s="57" t="s">
        <v>23</v>
      </c>
      <c r="B12" s="58"/>
      <c r="C12" s="34"/>
      <c r="D12" s="35"/>
      <c r="E12" s="35"/>
      <c r="F12" s="36"/>
      <c r="G12" s="35"/>
      <c r="H12" s="35"/>
      <c r="I12" s="36"/>
    </row>
    <row r="13" spans="1:9" ht="49.5" customHeight="1">
      <c r="A13" s="50" t="s">
        <v>24</v>
      </c>
      <c r="B13" s="51"/>
      <c r="C13" s="37">
        <f>'№13 заимствования'!F13:F13</f>
        <v>83475</v>
      </c>
      <c r="D13" s="38">
        <f>'источники  12'!C14</f>
        <v>86363</v>
      </c>
      <c r="E13" s="39"/>
      <c r="F13" s="40">
        <f>C13+D13-E13</f>
        <v>169838</v>
      </c>
      <c r="G13" s="38">
        <f>'источники  12'!D14</f>
        <v>90915</v>
      </c>
      <c r="H13" s="39"/>
      <c r="I13" s="40">
        <f>F13+G13-H13</f>
        <v>260753</v>
      </c>
    </row>
    <row r="14" spans="1:9" ht="60" customHeight="1">
      <c r="A14" s="52" t="s">
        <v>47</v>
      </c>
      <c r="B14" s="52"/>
      <c r="C14" s="41">
        <v>0</v>
      </c>
      <c r="D14" s="35"/>
      <c r="E14" s="35">
        <v>0</v>
      </c>
      <c r="F14" s="42">
        <f>C14+D14-E14</f>
        <v>0</v>
      </c>
      <c r="G14" s="35"/>
      <c r="H14" s="35">
        <v>0</v>
      </c>
      <c r="I14" s="42">
        <f>F14+G14-H14</f>
        <v>0</v>
      </c>
    </row>
    <row r="17" ht="15.75">
      <c r="A17" s="45" t="s">
        <v>50</v>
      </c>
    </row>
    <row r="18" ht="15.75">
      <c r="A18" s="45" t="s">
        <v>54</v>
      </c>
    </row>
  </sheetData>
  <sheetProtection/>
  <mergeCells count="12">
    <mergeCell ref="B4:I4"/>
    <mergeCell ref="B5:I5"/>
    <mergeCell ref="B2:D2"/>
    <mergeCell ref="B3:D3"/>
    <mergeCell ref="E2:I2"/>
    <mergeCell ref="E3:I3"/>
    <mergeCell ref="A14:B14"/>
    <mergeCell ref="A11:B11"/>
    <mergeCell ref="A12:B12"/>
    <mergeCell ref="A13:B13"/>
    <mergeCell ref="B9:G9"/>
    <mergeCell ref="A8:I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2021-12-28T01:54:45Z</cp:lastPrinted>
  <dcterms:created xsi:type="dcterms:W3CDTF">2007-11-27T06:58:12Z</dcterms:created>
  <dcterms:modified xsi:type="dcterms:W3CDTF">2021-12-28T01:57:09Z</dcterms:modified>
  <cp:category/>
  <cp:version/>
  <cp:contentType/>
  <cp:contentStatus/>
</cp:coreProperties>
</file>